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4" activeTab="8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  <sheet name="Statistics" sheetId="14" r:id="rId11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8" i="14" l="1"/>
  <c r="T37" i="14"/>
  <c r="T27" i="14"/>
  <c r="T7" i="14"/>
  <c r="T17" i="14"/>
  <c r="T46" i="14"/>
  <c r="T35" i="14"/>
  <c r="T25" i="14"/>
  <c r="T5" i="14"/>
  <c r="T15" i="14"/>
  <c r="B49" i="14"/>
  <c r="B38" i="14"/>
  <c r="B28" i="14"/>
  <c r="B18" i="14"/>
  <c r="B8" i="14"/>
  <c r="S48" i="14"/>
  <c r="S37" i="14"/>
  <c r="S27" i="14"/>
  <c r="S17" i="14"/>
  <c r="T45" i="14"/>
  <c r="T34" i="14"/>
  <c r="T24" i="14"/>
  <c r="T14" i="14"/>
  <c r="T4" i="14"/>
  <c r="Q48" i="14"/>
  <c r="Q47" i="14"/>
  <c r="S46" i="14"/>
  <c r="Q46" i="14"/>
  <c r="Q45" i="14"/>
  <c r="Q44" i="14"/>
  <c r="S5" i="14"/>
  <c r="S15" i="14"/>
  <c r="S25" i="14"/>
  <c r="S35" i="14"/>
  <c r="R5" i="14"/>
  <c r="R15" i="14"/>
  <c r="R25" i="14"/>
  <c r="R35" i="14"/>
  <c r="R34" i="14"/>
  <c r="R24" i="14"/>
  <c r="R14" i="14"/>
  <c r="R4" i="14"/>
  <c r="Q34" i="14"/>
  <c r="Q35" i="14"/>
  <c r="Q36" i="14"/>
  <c r="Q37" i="14"/>
  <c r="Q33" i="14"/>
  <c r="Q24" i="14"/>
  <c r="Q25" i="14"/>
  <c r="Q26" i="14"/>
  <c r="Q27" i="14"/>
  <c r="Q23" i="14"/>
  <c r="Q14" i="14"/>
  <c r="Q15" i="14"/>
  <c r="Q16" i="14"/>
  <c r="Q17" i="14"/>
  <c r="Q13" i="14"/>
  <c r="Q3" i="14"/>
  <c r="Q4" i="14"/>
  <c r="Q5" i="14"/>
  <c r="Q6" i="14"/>
  <c r="Q7" i="14"/>
  <c r="R46" i="14" l="1"/>
  <c r="R45" i="14"/>
  <c r="J128" i="13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<sst xmlns="http://schemas.openxmlformats.org/spreadsheetml/2006/main" count="280" uniqueCount="110">
  <si>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</si>
  <si>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</si>
  <si>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</si>
  <si>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</si>
  <si>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</si>
  <si>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</si>
  <si>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</si>
  <si>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</si>
  <si>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</si>
  <si>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</si>
  <si>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</si>
  <si>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</si>
  <si>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</si>
  <si>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</si>
  <si>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</si>
  <si>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</si>
  <si>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</si>
  <si>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</si>
  <si>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</si>
  <si>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</si>
  <si>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</si>
  <si>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</si>
  <si>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</si>
  <si>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</si>
  <si>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</si>
  <si>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</si>
  <si>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</si>
  <si>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</si>
  <si>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</si>
  <si>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</si>
  <si>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</si>
  <si>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</si>
  <si>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</si>
  <si>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</si>
  <si>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</si>
  <si>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</si>
  <si>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</si>
  <si>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</si>
  <si>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</si>
  <si>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</si>
  <si>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</si>
  <si>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</si>
  <si>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</si>
  <si>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</si>
  <si>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</si>
  <si>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</si>
  <si>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</si>
  <si>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</si>
  <si>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</si>
  <si>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</si>
  <si>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</si>
  <si>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</si>
  <si>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</si>
  <si>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</si>
  <si>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</si>
  <si>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</si>
  <si>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</si>
  <si>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</si>
  <si>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</si>
  <si>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</si>
  <si>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</si>
  <si>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</si>
  <si>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</si>
  <si>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</si>
  <si>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</si>
  <si>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</si>
  <si>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</si>
  <si>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</si>
  <si>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</si>
  <si>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</si>
  <si>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</si>
  <si>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</si>
  <si>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</si>
  <si>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</si>
  <si>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</si>
  <si>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</si>
  <si>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</si>
  <si>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</si>
  <si>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</si>
  <si>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</si>
  <si>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</si>
  <si>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</si>
  <si>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</si>
  <si>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</si>
  <si>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</si>
  <si>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</si>
  <si>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</si>
  <si>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</si>
  <si>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</si>
  <si>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</si>
  <si>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</si>
  <si>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</si>
  <si>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</si>
  <si>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</si>
  <si>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</si>
  <si>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</si>
  <si>
    <t>Minute</t>
  </si>
  <si>
    <t>Max</t>
  </si>
  <si>
    <t>Min</t>
  </si>
  <si>
    <t>Range</t>
  </si>
  <si>
    <t>Average</t>
  </si>
  <si>
    <t>Standard Deviation</t>
  </si>
  <si>
    <t>If standard deviation is &lt; 200 --&gt; epsilon = 6</t>
  </si>
  <si>
    <t>If range is &lt; 2500 epsilon = 1</t>
  </si>
  <si>
    <t>597x233</t>
  </si>
  <si>
    <t>615x238</t>
  </si>
  <si>
    <t>595x228</t>
  </si>
  <si>
    <t>483x174</t>
  </si>
  <si>
    <t>466x215</t>
  </si>
  <si>
    <t>IRVT018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</si>
</sst>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  <font>
      <sz val="22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29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8" fillId="0" borderId="0" xfId="0" applyFont="1"/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5" Type="http://schemas.openxmlformats.org/officeDocument/2006/relationships/image" Target="../media/image131.png"/><Relationship Id="rId4" Type="http://schemas.openxmlformats.org/officeDocument/2006/relationships/image" Target="../media/image13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8.png"/><Relationship Id="rId13" Type="http://schemas.openxmlformats.org/officeDocument/2006/relationships/image" Target="../media/image143.png"/><Relationship Id="rId3" Type="http://schemas.openxmlformats.org/officeDocument/2006/relationships/image" Target="../media/image124.png"/><Relationship Id="rId7" Type="http://schemas.openxmlformats.org/officeDocument/2006/relationships/image" Target="../media/image137.png"/><Relationship Id="rId12" Type="http://schemas.openxmlformats.org/officeDocument/2006/relationships/image" Target="../media/image142.png"/><Relationship Id="rId17" Type="http://schemas.openxmlformats.org/officeDocument/2006/relationships/image" Target="../media/image147.png"/><Relationship Id="rId2" Type="http://schemas.openxmlformats.org/officeDocument/2006/relationships/image" Target="../media/image120.png"/><Relationship Id="rId16" Type="http://schemas.openxmlformats.org/officeDocument/2006/relationships/image" Target="../media/image146.png"/><Relationship Id="rId1" Type="http://schemas.openxmlformats.org/officeDocument/2006/relationships/image" Target="../media/image113.png"/><Relationship Id="rId6" Type="http://schemas.openxmlformats.org/officeDocument/2006/relationships/image" Target="../media/image136.png"/><Relationship Id="rId11" Type="http://schemas.openxmlformats.org/officeDocument/2006/relationships/image" Target="../media/image141.png"/><Relationship Id="rId5" Type="http://schemas.openxmlformats.org/officeDocument/2006/relationships/image" Target="../media/image135.png"/><Relationship Id="rId15" Type="http://schemas.openxmlformats.org/officeDocument/2006/relationships/image" Target="../media/image145.png"/><Relationship Id="rId10" Type="http://schemas.openxmlformats.org/officeDocument/2006/relationships/image" Target="../media/image140.png"/><Relationship Id="rId4" Type="http://schemas.openxmlformats.org/officeDocument/2006/relationships/image" Target="../media/image134.png"/><Relationship Id="rId9" Type="http://schemas.openxmlformats.org/officeDocument/2006/relationships/image" Target="../media/image139.png"/><Relationship Id="rId14" Type="http://schemas.openxmlformats.org/officeDocument/2006/relationships/image" Target="../media/image1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=""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=""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=""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2436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</xdr:row>
      <xdr:rowOff>0</xdr:rowOff>
    </xdr:from>
    <xdr:to>
      <xdr:col>45</xdr:col>
      <xdr:colOff>179345</xdr:colOff>
      <xdr:row>51</xdr:row>
      <xdr:rowOff>8333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4" y="190500"/>
          <a:ext cx="13038095" cy="9533333"/>
        </a:xfrm>
        <a:prstGeom prst="rect">
          <a:avLst/>
        </a:prstGeom>
      </xdr:spPr>
    </xdr:pic>
    <xdr:clientData/>
  </xdr:twoCellAnchor>
  <xdr:oneCellAnchor>
    <xdr:from>
      <xdr:col>24</xdr:col>
      <xdr:colOff>0</xdr:colOff>
      <xdr:row>55</xdr:row>
      <xdr:rowOff>0</xdr:rowOff>
    </xdr:from>
    <xdr:ext cx="12704762" cy="9371428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2824" y="10477500"/>
          <a:ext cx="12704762" cy="9371428"/>
        </a:xfrm>
        <a:prstGeom prst="rect">
          <a:avLst/>
        </a:prstGeom>
      </xdr:spPr>
    </xdr:pic>
    <xdr:clientData/>
  </xdr:oneCellAnchor>
  <xdr:oneCellAnchor>
    <xdr:from>
      <xdr:col>24</xdr:col>
      <xdr:colOff>0</xdr:colOff>
      <xdr:row>108</xdr:row>
      <xdr:rowOff>0</xdr:rowOff>
    </xdr:from>
    <xdr:ext cx="11590476" cy="8533333"/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522824" y="20574000"/>
          <a:ext cx="11590476" cy="8533333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113291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113330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233060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116</xdr:row>
      <xdr:rowOff>114299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G33" sqref="G33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130"/>
  <sheetViews>
    <sheetView topLeftCell="AR46" zoomScale="85" zoomScaleNormal="85" workbookViewId="0">
      <selection activeCell="BG46" sqref="BG46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</cols>
  <sheetData>
    <row r="1" spans="1:58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58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58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58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</row>
    <row r="5" spans="1:58" x14ac:dyDescent="0.25">
      <c r="BF5" t="s">
        <v>95</v>
      </c>
    </row>
    <row r="7" spans="1:58" ht="15.75" x14ac:dyDescent="0.25">
      <c r="B7" s="13"/>
      <c r="C7" s="13"/>
      <c r="D7" s="13"/>
      <c r="E7" s="13"/>
    </row>
    <row r="8" spans="1:58" ht="15.75" x14ac:dyDescent="0.25">
      <c r="B8" s="13"/>
      <c r="C8" s="13"/>
      <c r="D8" s="13"/>
      <c r="E8" s="13"/>
    </row>
    <row r="9" spans="1:58" ht="15.75" x14ac:dyDescent="0.25">
      <c r="R9" s="13"/>
      <c r="S9" s="13"/>
      <c r="T9" s="13"/>
      <c r="U9" s="13"/>
    </row>
    <row r="10" spans="1:58" ht="15.75" x14ac:dyDescent="0.25">
      <c r="R10" s="13"/>
      <c r="S10" s="13"/>
      <c r="T10" s="13"/>
      <c r="U10" s="13"/>
    </row>
    <row r="11" spans="1:58" ht="15.75" x14ac:dyDescent="0.25">
      <c r="R11" s="13"/>
      <c r="S11" s="13"/>
      <c r="T11" s="13"/>
      <c r="U11" s="13"/>
    </row>
    <row r="12" spans="1:58" ht="15.75" x14ac:dyDescent="0.25">
      <c r="R12" s="13"/>
      <c r="S12" s="13"/>
      <c r="T12" s="13"/>
      <c r="U12" s="13"/>
    </row>
    <row r="13" spans="1:58" ht="15.75" x14ac:dyDescent="0.25">
      <c r="R13" s="13"/>
      <c r="S13" s="13"/>
      <c r="T13" s="13"/>
      <c r="U13" s="13"/>
    </row>
    <row r="14" spans="1:58" ht="15.75" x14ac:dyDescent="0.25">
      <c r="R14" s="13"/>
      <c r="S14" s="13"/>
      <c r="T14" s="13"/>
      <c r="U14" s="13"/>
    </row>
    <row r="15" spans="1:58" ht="15.75" x14ac:dyDescent="0.25">
      <c r="R15" s="13"/>
      <c r="S15" s="13"/>
      <c r="T15" s="13"/>
      <c r="U15" s="13"/>
    </row>
    <row r="16" spans="1:58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17" x14ac:dyDescent="0.25">
      <c r="Q130" t="s">
        <v>90</v>
      </c>
    </row>
  </sheetData>
  <mergeCells count="4">
    <mergeCell ref="A125:J125"/>
    <mergeCell ref="A1:J1"/>
    <mergeCell ref="A41:J41"/>
    <mergeCell ref="A83:J83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9"/>
  <sheetViews>
    <sheetView topLeftCell="A10" zoomScaleNormal="100" workbookViewId="0">
      <selection activeCell="B5" sqref="B5"/>
    </sheetView>
  </sheetViews>
  <sheetFormatPr defaultRowHeight="15" x14ac:dyDescent="0.25"/>
  <cols>
    <col min="1" max="1" width="18.85546875" customWidth="1"/>
    <col min="21" max="21" width="74.42578125" customWidth="1"/>
  </cols>
  <sheetData>
    <row r="1" spans="1:21" x14ac:dyDescent="0.25">
      <c r="A1" s="21" t="s">
        <v>0</v>
      </c>
      <c r="B1" s="27" t="s">
        <v>96</v>
      </c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</row>
    <row r="2" spans="1:21" x14ac:dyDescent="0.25">
      <c r="A2" s="21"/>
      <c r="B2" s="26">
        <v>1</v>
      </c>
      <c r="C2" s="26">
        <v>2</v>
      </c>
      <c r="D2" s="26">
        <v>3</v>
      </c>
      <c r="E2" s="26">
        <v>4</v>
      </c>
      <c r="F2" s="26">
        <v>5</v>
      </c>
      <c r="G2" s="26">
        <v>6</v>
      </c>
      <c r="H2" s="26">
        <v>7</v>
      </c>
      <c r="I2" s="26">
        <v>8</v>
      </c>
      <c r="J2" s="26">
        <v>9</v>
      </c>
      <c r="K2" s="26">
        <v>10</v>
      </c>
      <c r="L2" s="26">
        <v>11</v>
      </c>
      <c r="M2" s="26">
        <v>12</v>
      </c>
      <c r="N2" s="26">
        <v>13</v>
      </c>
      <c r="O2" s="26">
        <v>14</v>
      </c>
      <c r="P2" s="26">
        <v>15</v>
      </c>
    </row>
    <row r="3" spans="1:21" x14ac:dyDescent="0.25">
      <c r="A3" s="26" t="s">
        <v>97</v>
      </c>
      <c r="B3" s="26">
        <v>9549</v>
      </c>
      <c r="C3" s="26">
        <v>9501</v>
      </c>
      <c r="D3" s="26">
        <v>9325</v>
      </c>
      <c r="E3" s="26">
        <v>9292</v>
      </c>
      <c r="F3" s="26">
        <v>9326</v>
      </c>
      <c r="G3" s="26">
        <v>9283</v>
      </c>
      <c r="H3" s="26">
        <v>9296</v>
      </c>
      <c r="I3" s="26">
        <v>9294</v>
      </c>
      <c r="J3" s="26">
        <v>9288</v>
      </c>
      <c r="K3" s="26">
        <v>9274</v>
      </c>
      <c r="L3" s="26">
        <v>9239</v>
      </c>
      <c r="M3" s="26">
        <v>9250</v>
      </c>
      <c r="N3" s="26">
        <v>9283</v>
      </c>
      <c r="O3" s="26">
        <v>9254</v>
      </c>
      <c r="P3" s="26">
        <v>9254</v>
      </c>
      <c r="Q3">
        <f t="shared" ref="Q3:Q6" si="0" xml:space="preserve"> AVERAGE(B3:P3)</f>
        <v>9313.8666666666668</v>
      </c>
      <c r="T3" t="s">
        <v>104</v>
      </c>
    </row>
    <row r="4" spans="1:21" x14ac:dyDescent="0.25">
      <c r="A4" s="26" t="s">
        <v>98</v>
      </c>
      <c r="B4" s="26">
        <v>5923</v>
      </c>
      <c r="C4" s="26">
        <v>5936</v>
      </c>
      <c r="D4" s="26">
        <v>5952</v>
      </c>
      <c r="E4" s="26">
        <v>5960</v>
      </c>
      <c r="F4" s="26">
        <v>5994</v>
      </c>
      <c r="G4" s="26">
        <v>5984</v>
      </c>
      <c r="H4" s="26">
        <v>5989</v>
      </c>
      <c r="I4" s="26">
        <v>6001</v>
      </c>
      <c r="J4" s="26">
        <v>6006</v>
      </c>
      <c r="K4" s="26">
        <v>6013</v>
      </c>
      <c r="L4" s="26">
        <v>6020</v>
      </c>
      <c r="M4" s="26">
        <v>6020</v>
      </c>
      <c r="N4" s="26">
        <v>6007</v>
      </c>
      <c r="O4" s="26">
        <v>6002</v>
      </c>
      <c r="P4" s="26">
        <v>6020</v>
      </c>
      <c r="Q4">
        <f t="shared" si="0"/>
        <v>5988.4666666666662</v>
      </c>
      <c r="R4">
        <f>Q4/Q3</f>
        <v>0.64296246456895811</v>
      </c>
      <c r="T4">
        <f>597*233</f>
        <v>139101</v>
      </c>
    </row>
    <row r="5" spans="1:21" x14ac:dyDescent="0.25">
      <c r="A5" s="26" t="s">
        <v>99</v>
      </c>
      <c r="B5" s="26">
        <v>3626</v>
      </c>
      <c r="C5" s="26">
        <v>3565</v>
      </c>
      <c r="D5" s="26">
        <v>3373</v>
      </c>
      <c r="E5" s="26">
        <v>3332</v>
      </c>
      <c r="F5" s="26">
        <v>3332</v>
      </c>
      <c r="G5" s="26">
        <v>3299</v>
      </c>
      <c r="H5" s="26">
        <v>3307</v>
      </c>
      <c r="I5" s="26">
        <v>3293</v>
      </c>
      <c r="J5" s="26">
        <v>3282</v>
      </c>
      <c r="K5" s="26">
        <v>3261</v>
      </c>
      <c r="L5" s="26">
        <v>3219</v>
      </c>
      <c r="M5" s="26">
        <v>3230</v>
      </c>
      <c r="N5" s="26">
        <v>3276</v>
      </c>
      <c r="O5" s="26">
        <v>3252</v>
      </c>
      <c r="P5" s="26">
        <v>3234</v>
      </c>
      <c r="Q5">
        <f t="shared" si="0"/>
        <v>3325.4</v>
      </c>
      <c r="R5">
        <f>Q5/Q3</f>
        <v>0.35703753543104189</v>
      </c>
      <c r="S5">
        <f xml:space="preserve"> MEDIAN(B5:P5)</f>
        <v>3293</v>
      </c>
      <c r="T5">
        <f>MAX(B5:P5)</f>
        <v>3626</v>
      </c>
      <c r="U5" t="s">
        <v>102</v>
      </c>
    </row>
    <row r="6" spans="1:21" x14ac:dyDescent="0.25">
      <c r="A6" s="26" t="s">
        <v>100</v>
      </c>
      <c r="B6" s="26">
        <v>8937.3711952110407</v>
      </c>
      <c r="C6" s="26">
        <v>8857.5636668019506</v>
      </c>
      <c r="D6" s="26">
        <v>8789.0452820616902</v>
      </c>
      <c r="E6" s="26">
        <v>8742.7668019480498</v>
      </c>
      <c r="F6" s="26">
        <v>8713.7397727272692</v>
      </c>
      <c r="G6" s="26">
        <v>8690.8905032467501</v>
      </c>
      <c r="H6" s="26">
        <v>8681.9855519480498</v>
      </c>
      <c r="I6" s="26">
        <v>8676.4516639610392</v>
      </c>
      <c r="J6" s="26">
        <v>8670.8260856331199</v>
      </c>
      <c r="K6" s="26">
        <v>8662.4357041396106</v>
      </c>
      <c r="L6" s="26">
        <v>8656.76724837662</v>
      </c>
      <c r="M6" s="26">
        <v>8646.6321935876604</v>
      </c>
      <c r="N6" s="26">
        <v>8631.7108867694806</v>
      </c>
      <c r="O6" s="26">
        <v>8618.9534496753204</v>
      </c>
      <c r="P6" s="26">
        <v>8603.6281148539001</v>
      </c>
      <c r="Q6">
        <f t="shared" si="0"/>
        <v>8705.3845413961026</v>
      </c>
    </row>
    <row r="7" spans="1:21" x14ac:dyDescent="0.25">
      <c r="A7" s="26" t="s">
        <v>101</v>
      </c>
      <c r="B7" s="26">
        <v>319.43190999881398</v>
      </c>
      <c r="C7" s="26">
        <v>278.17569456651597</v>
      </c>
      <c r="D7" s="26">
        <v>239.864540199521</v>
      </c>
      <c r="E7" s="26">
        <v>228.63461943501099</v>
      </c>
      <c r="F7" s="26">
        <v>217.18467502306399</v>
      </c>
      <c r="G7" s="26">
        <v>213.43194998841099</v>
      </c>
      <c r="H7" s="26">
        <v>212.88773680102</v>
      </c>
      <c r="I7" s="26">
        <v>214.275919132447</v>
      </c>
      <c r="J7" s="26">
        <v>214.35230604873499</v>
      </c>
      <c r="K7" s="26">
        <v>213.03601016832101</v>
      </c>
      <c r="L7" s="26">
        <v>213.95036480029</v>
      </c>
      <c r="M7" s="26">
        <v>212.67150939723999</v>
      </c>
      <c r="N7" s="26">
        <v>213.53967066743499</v>
      </c>
      <c r="O7" s="26">
        <v>210.684481908338</v>
      </c>
      <c r="P7" s="26">
        <v>208.95952697139899</v>
      </c>
      <c r="Q7">
        <f xml:space="preserve"> AVERAGE(B7:P7)</f>
        <v>227.40539434043745</v>
      </c>
      <c r="T7">
        <f>MAX(B7:P7)</f>
        <v>319.43190999881398</v>
      </c>
      <c r="U7" t="s">
        <v>103</v>
      </c>
    </row>
    <row r="8" spans="1:21" x14ac:dyDescent="0.25">
      <c r="B8">
        <f>B5-P5</f>
        <v>392</v>
      </c>
    </row>
    <row r="11" spans="1:21" x14ac:dyDescent="0.25">
      <c r="A11" s="21" t="s">
        <v>1</v>
      </c>
      <c r="B11" s="27" t="s">
        <v>96</v>
      </c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</row>
    <row r="12" spans="1:21" x14ac:dyDescent="0.25">
      <c r="A12" s="21"/>
      <c r="B12" s="26">
        <v>1</v>
      </c>
      <c r="C12" s="26">
        <v>2</v>
      </c>
      <c r="D12" s="26">
        <v>3</v>
      </c>
      <c r="E12" s="26">
        <v>4</v>
      </c>
      <c r="F12" s="26">
        <v>5</v>
      </c>
      <c r="G12" s="26">
        <v>6</v>
      </c>
      <c r="H12" s="26">
        <v>7</v>
      </c>
      <c r="I12" s="26">
        <v>8</v>
      </c>
      <c r="J12" s="26">
        <v>9</v>
      </c>
      <c r="K12" s="26">
        <v>10</v>
      </c>
      <c r="L12" s="26">
        <v>11</v>
      </c>
      <c r="M12" s="26">
        <v>12</v>
      </c>
      <c r="N12" s="26">
        <v>13</v>
      </c>
      <c r="O12" s="26">
        <v>14</v>
      </c>
      <c r="P12" s="26">
        <v>15</v>
      </c>
    </row>
    <row r="13" spans="1:21" x14ac:dyDescent="0.25">
      <c r="A13" s="26" t="s">
        <v>97</v>
      </c>
      <c r="B13" s="26">
        <v>9197</v>
      </c>
      <c r="C13" s="26">
        <v>9038</v>
      </c>
      <c r="D13" s="26">
        <v>8974</v>
      </c>
      <c r="E13" s="26">
        <v>8955</v>
      </c>
      <c r="F13" s="26">
        <v>8925</v>
      </c>
      <c r="G13" s="26">
        <v>8923</v>
      </c>
      <c r="H13" s="26">
        <v>8920</v>
      </c>
      <c r="I13" s="26">
        <v>8919</v>
      </c>
      <c r="J13" s="26">
        <v>8883</v>
      </c>
      <c r="K13" s="26">
        <v>8886</v>
      </c>
      <c r="L13" s="26">
        <v>8881</v>
      </c>
      <c r="M13" s="26">
        <v>8869</v>
      </c>
      <c r="N13" s="26">
        <v>8870</v>
      </c>
      <c r="O13" s="26">
        <v>8858</v>
      </c>
      <c r="P13" s="26">
        <v>8845</v>
      </c>
      <c r="Q13">
        <f xml:space="preserve"> AVERAGE(B13:P13)</f>
        <v>8929.5333333333328</v>
      </c>
      <c r="T13" t="s">
        <v>105</v>
      </c>
    </row>
    <row r="14" spans="1:21" x14ac:dyDescent="0.25">
      <c r="A14" s="26" t="s">
        <v>98</v>
      </c>
      <c r="B14" s="26">
        <v>7282</v>
      </c>
      <c r="C14" s="26">
        <v>7122</v>
      </c>
      <c r="D14" s="26">
        <v>7094</v>
      </c>
      <c r="E14" s="26">
        <v>7086</v>
      </c>
      <c r="F14" s="26">
        <v>7083</v>
      </c>
      <c r="G14" s="26">
        <v>7085</v>
      </c>
      <c r="H14" s="26">
        <v>7080</v>
      </c>
      <c r="I14" s="26">
        <v>7085</v>
      </c>
      <c r="J14" s="26">
        <v>7090</v>
      </c>
      <c r="K14" s="26">
        <v>7087</v>
      </c>
      <c r="L14" s="26">
        <v>7088</v>
      </c>
      <c r="M14" s="26">
        <v>7091</v>
      </c>
      <c r="N14" s="26">
        <v>7091</v>
      </c>
      <c r="O14" s="26">
        <v>7086</v>
      </c>
      <c r="P14" s="26">
        <v>7090</v>
      </c>
      <c r="Q14">
        <f t="shared" ref="Q14:Q17" si="1" xml:space="preserve"> AVERAGE(B14:P14)</f>
        <v>7102.666666666667</v>
      </c>
      <c r="R14">
        <f>Q14/Q13</f>
        <v>0.79541297417558221</v>
      </c>
      <c r="T14">
        <f>615*238</f>
        <v>146370</v>
      </c>
    </row>
    <row r="15" spans="1:21" x14ac:dyDescent="0.25">
      <c r="A15" s="26" t="s">
        <v>99</v>
      </c>
      <c r="B15" s="26">
        <v>1915</v>
      </c>
      <c r="C15" s="26">
        <v>1916</v>
      </c>
      <c r="D15" s="26">
        <v>1880</v>
      </c>
      <c r="E15" s="26">
        <v>1869</v>
      </c>
      <c r="F15" s="26">
        <v>1842</v>
      </c>
      <c r="G15" s="26">
        <v>1838</v>
      </c>
      <c r="H15" s="26">
        <v>1840</v>
      </c>
      <c r="I15" s="26">
        <v>1834</v>
      </c>
      <c r="J15" s="26">
        <v>1793</v>
      </c>
      <c r="K15" s="26">
        <v>1799</v>
      </c>
      <c r="L15" s="26">
        <v>1793</v>
      </c>
      <c r="M15" s="26">
        <v>1778</v>
      </c>
      <c r="N15" s="26">
        <v>1779</v>
      </c>
      <c r="O15" s="26">
        <v>1772</v>
      </c>
      <c r="P15" s="26">
        <v>1755</v>
      </c>
      <c r="Q15">
        <f t="shared" si="1"/>
        <v>1826.8666666666666</v>
      </c>
      <c r="R15">
        <f>Q15/Q13</f>
        <v>0.20458702582441785</v>
      </c>
      <c r="S15">
        <f xml:space="preserve"> MEDIAN(B15:P15)</f>
        <v>1834</v>
      </c>
      <c r="T15">
        <f>MAX(B15:P15)</f>
        <v>1916</v>
      </c>
    </row>
    <row r="16" spans="1:21" x14ac:dyDescent="0.25">
      <c r="A16" s="26" t="s">
        <v>100</v>
      </c>
      <c r="B16" s="26">
        <v>8652.9215660122409</v>
      </c>
      <c r="C16" s="26">
        <v>8510.52338526106</v>
      </c>
      <c r="D16" s="26">
        <v>8462.2825348555998</v>
      </c>
      <c r="E16" s="26">
        <v>8448.0444319960206</v>
      </c>
      <c r="F16" s="26">
        <v>8439.5900288092198</v>
      </c>
      <c r="G16" s="26">
        <v>8434.7062704509899</v>
      </c>
      <c r="H16" s="26">
        <v>8432.57139173424</v>
      </c>
      <c r="I16" s="26">
        <v>8431.0060908379601</v>
      </c>
      <c r="J16" s="26">
        <v>8428.9021464646503</v>
      </c>
      <c r="K16" s="26">
        <v>8427.8161900697105</v>
      </c>
      <c r="L16" s="26">
        <v>8425.7770130886292</v>
      </c>
      <c r="M16" s="26">
        <v>8423.0345177123309</v>
      </c>
      <c r="N16" s="26">
        <v>8422.5997919334204</v>
      </c>
      <c r="O16" s="26">
        <v>8420.3257931426906</v>
      </c>
      <c r="P16" s="26">
        <v>8416.34253627828</v>
      </c>
      <c r="Q16">
        <f t="shared" si="1"/>
        <v>8451.7629125764706</v>
      </c>
    </row>
    <row r="17" spans="1:20" x14ac:dyDescent="0.25">
      <c r="A17" s="26" t="s">
        <v>101</v>
      </c>
      <c r="B17" s="26">
        <v>241.10551667646101</v>
      </c>
      <c r="C17" s="26">
        <v>183.92553939863501</v>
      </c>
      <c r="D17" s="26">
        <v>170.090045708606</v>
      </c>
      <c r="E17" s="26">
        <v>168.31358434890601</v>
      </c>
      <c r="F17" s="26">
        <v>167.25657194489</v>
      </c>
      <c r="G17" s="26">
        <v>167.679054777825</v>
      </c>
      <c r="H17" s="26">
        <v>167.96882587154801</v>
      </c>
      <c r="I17" s="26">
        <v>168.86105201505799</v>
      </c>
      <c r="J17" s="26">
        <v>169.00198831145499</v>
      </c>
      <c r="K17" s="26">
        <v>168.96528009212301</v>
      </c>
      <c r="L17" s="26">
        <v>167.865510046965</v>
      </c>
      <c r="M17" s="26">
        <v>168.088383234579</v>
      </c>
      <c r="N17" s="26">
        <v>168.35980559974999</v>
      </c>
      <c r="O17" s="26">
        <v>168.40532406486599</v>
      </c>
      <c r="P17" s="26">
        <v>167.760914565403</v>
      </c>
      <c r="Q17">
        <f t="shared" si="1"/>
        <v>174.24315977713798</v>
      </c>
      <c r="S17">
        <f xml:space="preserve"> MEDIAN(B17:P17)</f>
        <v>168.35980559974999</v>
      </c>
      <c r="T17">
        <f>MAX(B17:P17)</f>
        <v>241.10551667646101</v>
      </c>
    </row>
    <row r="18" spans="1:20" x14ac:dyDescent="0.25">
      <c r="B18">
        <f>B15-P15</f>
        <v>160</v>
      </c>
    </row>
    <row r="21" spans="1:20" x14ac:dyDescent="0.25">
      <c r="A21" s="21" t="s">
        <v>2</v>
      </c>
      <c r="B21" s="27" t="s">
        <v>96</v>
      </c>
      <c r="C21" s="27"/>
      <c r="D21" s="27"/>
      <c r="E21" s="27"/>
      <c r="F21" s="27"/>
      <c r="G21" s="27"/>
      <c r="H21" s="27"/>
      <c r="I21" s="27"/>
      <c r="J21" s="27"/>
      <c r="K21" s="27"/>
      <c r="L21" s="27"/>
      <c r="M21" s="27"/>
      <c r="N21" s="27"/>
      <c r="O21" s="27"/>
      <c r="P21" s="27"/>
    </row>
    <row r="22" spans="1:20" x14ac:dyDescent="0.25">
      <c r="A22" s="21"/>
      <c r="B22" s="26">
        <v>1</v>
      </c>
      <c r="C22" s="26">
        <v>2</v>
      </c>
      <c r="D22" s="26">
        <v>3</v>
      </c>
      <c r="E22" s="26">
        <v>4</v>
      </c>
      <c r="F22" s="26">
        <v>5</v>
      </c>
      <c r="G22" s="26">
        <v>6</v>
      </c>
      <c r="H22" s="26">
        <v>7</v>
      </c>
      <c r="I22" s="26">
        <v>8</v>
      </c>
      <c r="J22" s="26">
        <v>9</v>
      </c>
      <c r="K22" s="26">
        <v>10</v>
      </c>
      <c r="L22" s="26">
        <v>11</v>
      </c>
      <c r="M22" s="26">
        <v>12</v>
      </c>
      <c r="N22" s="26">
        <v>13</v>
      </c>
      <c r="O22" s="26">
        <v>14</v>
      </c>
      <c r="P22" s="26">
        <v>15</v>
      </c>
    </row>
    <row r="23" spans="1:20" x14ac:dyDescent="0.25">
      <c r="A23" s="26" t="s">
        <v>97</v>
      </c>
      <c r="B23" s="26">
        <v>9443</v>
      </c>
      <c r="C23" s="26">
        <v>9337</v>
      </c>
      <c r="D23" s="26">
        <v>9257</v>
      </c>
      <c r="E23" s="26">
        <v>9181</v>
      </c>
      <c r="F23" s="26">
        <v>9122</v>
      </c>
      <c r="G23" s="26">
        <v>9093</v>
      </c>
      <c r="H23" s="26">
        <v>9071</v>
      </c>
      <c r="I23" s="26">
        <v>9037</v>
      </c>
      <c r="J23" s="26">
        <v>9035</v>
      </c>
      <c r="K23" s="26">
        <v>9001</v>
      </c>
      <c r="L23" s="26">
        <v>9024</v>
      </c>
      <c r="M23" s="26">
        <v>9003</v>
      </c>
      <c r="N23" s="26">
        <v>9013</v>
      </c>
      <c r="O23" s="26">
        <v>9014</v>
      </c>
      <c r="P23" s="26">
        <v>9000</v>
      </c>
      <c r="Q23">
        <f t="shared" ref="Q23:Q27" si="2" xml:space="preserve"> AVERAGE(B23:P23)</f>
        <v>9108.7333333333336</v>
      </c>
      <c r="T23" t="s">
        <v>106</v>
      </c>
    </row>
    <row r="24" spans="1:20" x14ac:dyDescent="0.25">
      <c r="A24" s="26" t="s">
        <v>98</v>
      </c>
      <c r="B24" s="26">
        <v>6476</v>
      </c>
      <c r="C24" s="26">
        <v>6534</v>
      </c>
      <c r="D24" s="26">
        <v>6634</v>
      </c>
      <c r="E24" s="26">
        <v>6861</v>
      </c>
      <c r="F24" s="26">
        <v>6805</v>
      </c>
      <c r="G24" s="26">
        <v>6910</v>
      </c>
      <c r="H24" s="26">
        <v>7053</v>
      </c>
      <c r="I24" s="26">
        <v>6974</v>
      </c>
      <c r="J24" s="26">
        <v>7033</v>
      </c>
      <c r="K24" s="26">
        <v>7257</v>
      </c>
      <c r="L24" s="26">
        <v>7208</v>
      </c>
      <c r="M24" s="26">
        <v>7098</v>
      </c>
      <c r="N24" s="26">
        <v>7084</v>
      </c>
      <c r="O24" s="26">
        <v>7116</v>
      </c>
      <c r="P24" s="26">
        <v>7074</v>
      </c>
      <c r="Q24">
        <f t="shared" si="2"/>
        <v>6941.1333333333332</v>
      </c>
      <c r="R24">
        <f>Q24/Q23</f>
        <v>0.7620305787120053</v>
      </c>
      <c r="T24">
        <f>595*228</f>
        <v>135660</v>
      </c>
    </row>
    <row r="25" spans="1:20" x14ac:dyDescent="0.25">
      <c r="A25" s="26" t="s">
        <v>99</v>
      </c>
      <c r="B25" s="26">
        <v>2967</v>
      </c>
      <c r="C25" s="26">
        <v>2803</v>
      </c>
      <c r="D25" s="26">
        <v>2623</v>
      </c>
      <c r="E25" s="26">
        <v>2320</v>
      </c>
      <c r="F25" s="26">
        <v>2317</v>
      </c>
      <c r="G25" s="26">
        <v>2183</v>
      </c>
      <c r="H25" s="26">
        <v>2018</v>
      </c>
      <c r="I25" s="26">
        <v>2063</v>
      </c>
      <c r="J25" s="26">
        <v>2002</v>
      </c>
      <c r="K25" s="26">
        <v>1744</v>
      </c>
      <c r="L25" s="26">
        <v>1816</v>
      </c>
      <c r="M25" s="26">
        <v>1905</v>
      </c>
      <c r="N25" s="26">
        <v>1929</v>
      </c>
      <c r="O25" s="26">
        <v>1898</v>
      </c>
      <c r="P25" s="26">
        <v>1926</v>
      </c>
      <c r="Q25">
        <f t="shared" si="2"/>
        <v>2167.6</v>
      </c>
      <c r="R25">
        <f>Q25/Q23</f>
        <v>0.23796942128799464</v>
      </c>
      <c r="S25">
        <f xml:space="preserve"> MEDIAN(B25:P25)</f>
        <v>2018</v>
      </c>
      <c r="T25">
        <f>MAX(B25:P25)</f>
        <v>2967</v>
      </c>
    </row>
    <row r="26" spans="1:20" x14ac:dyDescent="0.25">
      <c r="A26" s="26" t="s">
        <v>100</v>
      </c>
      <c r="B26">
        <v>8614.2748982010598</v>
      </c>
      <c r="C26">
        <v>8556.5524367203707</v>
      </c>
      <c r="D26">
        <v>8510.1085112125493</v>
      </c>
      <c r="E26">
        <v>8461.1073729420204</v>
      </c>
      <c r="F26">
        <v>8422.74996772944</v>
      </c>
      <c r="G26">
        <v>8390.2302709553296</v>
      </c>
      <c r="H26">
        <v>8365.3673562786807</v>
      </c>
      <c r="I26">
        <v>8347.0284802328206</v>
      </c>
      <c r="J26">
        <v>8323.4235187814593</v>
      </c>
      <c r="K26">
        <v>8300.9906591407798</v>
      </c>
      <c r="L26">
        <v>8280.9482849666201</v>
      </c>
      <c r="M26">
        <v>8264.5090885621394</v>
      </c>
      <c r="N26">
        <v>8251.1681941396691</v>
      </c>
      <c r="O26">
        <v>8234.3750190689607</v>
      </c>
      <c r="P26">
        <v>1926</v>
      </c>
      <c r="Q26">
        <f t="shared" si="2"/>
        <v>7949.9222705954598</v>
      </c>
    </row>
    <row r="27" spans="1:20" x14ac:dyDescent="0.25">
      <c r="A27" s="26" t="s">
        <v>101</v>
      </c>
      <c r="B27" s="26">
        <v>289.90268153285899</v>
      </c>
      <c r="C27" s="26">
        <v>265.51534945466602</v>
      </c>
      <c r="D27" s="26">
        <v>251.362535023666</v>
      </c>
      <c r="E27" s="26">
        <v>239.57205878974901</v>
      </c>
      <c r="F27" s="26">
        <v>233.403965708447</v>
      </c>
      <c r="G27" s="26">
        <v>227.303707040289</v>
      </c>
      <c r="H27" s="26">
        <v>224.66854754717801</v>
      </c>
      <c r="I27" s="26">
        <v>224.14232144607399</v>
      </c>
      <c r="J27" s="26">
        <v>223.259432227529</v>
      </c>
      <c r="K27" s="26">
        <v>220.92311674918</v>
      </c>
      <c r="L27" s="26">
        <v>225.746397752966</v>
      </c>
      <c r="M27" s="26">
        <v>225.946495338548</v>
      </c>
      <c r="N27" s="26">
        <v>229.77224967548</v>
      </c>
      <c r="O27" s="26">
        <v>230.51706169533</v>
      </c>
      <c r="P27" s="26">
        <v>228.90023433309901</v>
      </c>
      <c r="Q27">
        <f t="shared" si="2"/>
        <v>236.06241028767064</v>
      </c>
      <c r="S27">
        <f xml:space="preserve"> MEDIAN(B27:P27)</f>
        <v>228.90023433309901</v>
      </c>
      <c r="T27">
        <f>MAX(B27:P27)</f>
        <v>289.90268153285899</v>
      </c>
    </row>
    <row r="28" spans="1:20" x14ac:dyDescent="0.25">
      <c r="B28">
        <f>B25-P25</f>
        <v>1041</v>
      </c>
    </row>
    <row r="31" spans="1:20" x14ac:dyDescent="0.25">
      <c r="A31" s="21" t="s">
        <v>3</v>
      </c>
      <c r="B31" s="27" t="s">
        <v>96</v>
      </c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</row>
    <row r="32" spans="1:20" x14ac:dyDescent="0.25">
      <c r="A32" s="21"/>
      <c r="B32" s="26">
        <v>1</v>
      </c>
      <c r="C32" s="26">
        <v>2</v>
      </c>
      <c r="D32" s="26">
        <v>3</v>
      </c>
      <c r="E32" s="26">
        <v>4</v>
      </c>
      <c r="F32" s="26">
        <v>5</v>
      </c>
      <c r="G32" s="26">
        <v>6</v>
      </c>
      <c r="H32" s="26">
        <v>7</v>
      </c>
      <c r="I32" s="26">
        <v>8</v>
      </c>
      <c r="J32" s="26">
        <v>9</v>
      </c>
      <c r="K32" s="26">
        <v>10</v>
      </c>
      <c r="L32" s="26">
        <v>11</v>
      </c>
      <c r="M32" s="26">
        <v>12</v>
      </c>
      <c r="N32" s="26">
        <v>13</v>
      </c>
      <c r="O32" s="26">
        <v>14</v>
      </c>
      <c r="P32" s="26">
        <v>15</v>
      </c>
    </row>
    <row r="33" spans="1:20" x14ac:dyDescent="0.25">
      <c r="A33" s="26" t="s">
        <v>97</v>
      </c>
      <c r="B33" s="26">
        <v>9597</v>
      </c>
      <c r="C33" s="26">
        <v>9405</v>
      </c>
      <c r="D33" s="26">
        <v>9272</v>
      </c>
      <c r="E33" s="26">
        <v>9214</v>
      </c>
      <c r="F33" s="26">
        <v>9171</v>
      </c>
      <c r="G33" s="26">
        <v>9185</v>
      </c>
      <c r="H33" s="26">
        <v>9144</v>
      </c>
      <c r="I33" s="26">
        <v>9208</v>
      </c>
      <c r="J33" s="26">
        <v>9129</v>
      </c>
      <c r="K33" s="26">
        <v>9163</v>
      </c>
      <c r="L33" s="26">
        <v>9216</v>
      </c>
      <c r="M33" s="26">
        <v>9204</v>
      </c>
      <c r="N33" s="26">
        <v>9196</v>
      </c>
      <c r="O33" s="26">
        <v>9221</v>
      </c>
      <c r="P33" s="26">
        <v>9187</v>
      </c>
      <c r="Q33">
        <f t="shared" ref="Q33:Q37" si="3" xml:space="preserve"> AVERAGE(B33:P33)</f>
        <v>9234.1333333333332</v>
      </c>
      <c r="T33" t="s">
        <v>107</v>
      </c>
    </row>
    <row r="34" spans="1:20" x14ac:dyDescent="0.25">
      <c r="A34" s="26" t="s">
        <v>98</v>
      </c>
      <c r="B34" s="26">
        <v>7057</v>
      </c>
      <c r="C34" s="26">
        <v>7030</v>
      </c>
      <c r="D34" s="26">
        <v>7039</v>
      </c>
      <c r="E34" s="26">
        <v>7117</v>
      </c>
      <c r="F34" s="26">
        <v>7058</v>
      </c>
      <c r="G34" s="26">
        <v>7035</v>
      </c>
      <c r="H34" s="26">
        <v>6979</v>
      </c>
      <c r="I34" s="26">
        <v>7042</v>
      </c>
      <c r="J34" s="26">
        <v>7073</v>
      </c>
      <c r="K34" s="26">
        <v>7122</v>
      </c>
      <c r="L34" s="26">
        <v>7106</v>
      </c>
      <c r="M34" s="26">
        <v>7173</v>
      </c>
      <c r="N34" s="26">
        <v>7164</v>
      </c>
      <c r="O34" s="26">
        <v>7179</v>
      </c>
      <c r="P34" s="26">
        <v>7103</v>
      </c>
      <c r="Q34">
        <f t="shared" si="3"/>
        <v>7085.1333333333332</v>
      </c>
      <c r="R34">
        <f>Q34/Q33</f>
        <v>0.76727648146009009</v>
      </c>
      <c r="T34">
        <f>483*174</f>
        <v>84042</v>
      </c>
    </row>
    <row r="35" spans="1:20" x14ac:dyDescent="0.25">
      <c r="A35" s="26" t="s">
        <v>99</v>
      </c>
      <c r="B35" s="26">
        <v>2540</v>
      </c>
      <c r="C35" s="26">
        <v>2375</v>
      </c>
      <c r="D35" s="26">
        <v>2233</v>
      </c>
      <c r="E35" s="26">
        <v>2097</v>
      </c>
      <c r="F35" s="26">
        <v>2113</v>
      </c>
      <c r="G35" s="26">
        <v>2150</v>
      </c>
      <c r="H35" s="26">
        <v>2165</v>
      </c>
      <c r="I35" s="26">
        <v>2166</v>
      </c>
      <c r="J35" s="26">
        <v>2056</v>
      </c>
      <c r="K35" s="26">
        <v>2041</v>
      </c>
      <c r="L35" s="26">
        <v>2110</v>
      </c>
      <c r="M35" s="26">
        <v>2031</v>
      </c>
      <c r="N35" s="26">
        <v>2032</v>
      </c>
      <c r="O35" s="26">
        <v>2042</v>
      </c>
      <c r="P35" s="26">
        <v>2084</v>
      </c>
      <c r="Q35">
        <f t="shared" si="3"/>
        <v>2149</v>
      </c>
      <c r="R35">
        <f>Q35/Q33</f>
        <v>0.23272351853990991</v>
      </c>
      <c r="S35">
        <f xml:space="preserve"> MEDIAN(B35:P35)</f>
        <v>2110</v>
      </c>
      <c r="T35">
        <f>MAX(B35:P35)</f>
        <v>2540</v>
      </c>
    </row>
    <row r="36" spans="1:20" x14ac:dyDescent="0.25">
      <c r="A36" s="26" t="s">
        <v>100</v>
      </c>
      <c r="B36" s="26">
        <v>9177.1904835878395</v>
      </c>
      <c r="C36" s="26">
        <v>9014.9824615910402</v>
      </c>
      <c r="D36" s="26">
        <v>8919.5575940223407</v>
      </c>
      <c r="E36" s="26">
        <v>8864.9697544001392</v>
      </c>
      <c r="F36" s="26">
        <v>8826.1618225032198</v>
      </c>
      <c r="G36" s="26">
        <v>8795.2742920168403</v>
      </c>
      <c r="H36" s="26">
        <v>8769.9512683889207</v>
      </c>
      <c r="I36" s="26">
        <v>8753.98398396843</v>
      </c>
      <c r="J36" s="26">
        <v>8737.0625883522607</v>
      </c>
      <c r="K36" s="26">
        <v>8728.0023457039406</v>
      </c>
      <c r="L36" s="26">
        <v>8711.5514734438402</v>
      </c>
      <c r="M36" s="26">
        <v>8700.0546036381693</v>
      </c>
      <c r="N36" s="26">
        <v>8678.7927391919002</v>
      </c>
      <c r="O36" s="26">
        <v>8665.5958398707498</v>
      </c>
      <c r="P36" s="26">
        <v>8644.5706585058997</v>
      </c>
      <c r="Q36">
        <f t="shared" si="3"/>
        <v>8799.1801272790344</v>
      </c>
    </row>
    <row r="37" spans="1:20" x14ac:dyDescent="0.25">
      <c r="A37" s="26" t="s">
        <v>101</v>
      </c>
      <c r="B37" s="26">
        <v>211.620083157615</v>
      </c>
      <c r="C37" s="26">
        <v>169.849826901558</v>
      </c>
      <c r="D37" s="26">
        <v>170.256346183554</v>
      </c>
      <c r="E37" s="26">
        <v>165.51665570261699</v>
      </c>
      <c r="F37" s="26">
        <v>165.270665836387</v>
      </c>
      <c r="G37" s="26">
        <v>161.91241255457899</v>
      </c>
      <c r="H37" s="26">
        <v>170.363106854113</v>
      </c>
      <c r="I37" s="26">
        <v>176.18739443272301</v>
      </c>
      <c r="J37" s="26">
        <v>175.340629193757</v>
      </c>
      <c r="K37" s="26">
        <v>175.811034797573</v>
      </c>
      <c r="L37" s="26">
        <v>179.78210084040001</v>
      </c>
      <c r="M37" s="26">
        <v>172.292280133254</v>
      </c>
      <c r="N37" s="26">
        <v>179.246286862804</v>
      </c>
      <c r="O37" s="26">
        <v>186.568704671718</v>
      </c>
      <c r="P37" s="26">
        <v>179.64094079877799</v>
      </c>
      <c r="Q37">
        <f t="shared" si="3"/>
        <v>175.97723126142867</v>
      </c>
      <c r="S37">
        <f xml:space="preserve"> MEDIAN(B37:P37)</f>
        <v>175.340629193757</v>
      </c>
      <c r="T37">
        <f>MAX(B37:P37)</f>
        <v>211.620083157615</v>
      </c>
    </row>
    <row r="38" spans="1:20" x14ac:dyDescent="0.25">
      <c r="B38">
        <f>B35-P35</f>
        <v>456</v>
      </c>
    </row>
    <row r="42" spans="1:20" x14ac:dyDescent="0.25">
      <c r="A42" s="21" t="s">
        <v>93</v>
      </c>
      <c r="B42" s="27" t="s">
        <v>96</v>
      </c>
      <c r="C42" s="27"/>
      <c r="D42" s="27"/>
      <c r="E42" s="27"/>
      <c r="F42" s="27"/>
      <c r="G42" s="27"/>
      <c r="H42" s="27"/>
      <c r="I42" s="27"/>
      <c r="J42" s="27"/>
      <c r="K42" s="27"/>
      <c r="L42" s="27"/>
      <c r="M42" s="27"/>
      <c r="N42" s="27"/>
      <c r="O42" s="27"/>
      <c r="P42" s="27"/>
    </row>
    <row r="43" spans="1:20" x14ac:dyDescent="0.25">
      <c r="A43" s="21"/>
      <c r="B43" s="26">
        <v>1</v>
      </c>
      <c r="C43" s="26">
        <v>2</v>
      </c>
      <c r="D43" s="26">
        <v>3</v>
      </c>
      <c r="E43" s="26">
        <v>4</v>
      </c>
      <c r="F43" s="26">
        <v>5</v>
      </c>
      <c r="G43" s="26">
        <v>6</v>
      </c>
      <c r="H43" s="26">
        <v>7</v>
      </c>
      <c r="I43" s="26">
        <v>8</v>
      </c>
      <c r="J43" s="26">
        <v>9</v>
      </c>
      <c r="K43" s="26">
        <v>10</v>
      </c>
      <c r="L43" s="26">
        <v>11</v>
      </c>
      <c r="M43" s="26">
        <v>12</v>
      </c>
      <c r="N43" s="26">
        <v>13</v>
      </c>
      <c r="O43" s="26">
        <v>14</v>
      </c>
      <c r="P43" s="26">
        <v>15</v>
      </c>
    </row>
    <row r="44" spans="1:20" x14ac:dyDescent="0.25">
      <c r="A44" s="26" t="s">
        <v>97</v>
      </c>
      <c r="B44" s="26">
        <v>8396</v>
      </c>
      <c r="C44" s="26">
        <v>8422</v>
      </c>
      <c r="D44" s="26">
        <v>8282</v>
      </c>
      <c r="E44" s="26">
        <v>8200</v>
      </c>
      <c r="F44" s="26">
        <v>8162</v>
      </c>
      <c r="G44" s="26">
        <v>8142</v>
      </c>
      <c r="H44" s="26">
        <v>8083</v>
      </c>
      <c r="I44" s="26">
        <v>8051</v>
      </c>
      <c r="J44" s="26">
        <v>8034</v>
      </c>
      <c r="K44" s="26">
        <v>8024</v>
      </c>
      <c r="L44" s="26">
        <v>7962</v>
      </c>
      <c r="M44" s="26">
        <v>7984</v>
      </c>
      <c r="N44" s="26">
        <v>7957</v>
      </c>
      <c r="O44" s="26">
        <v>7942</v>
      </c>
      <c r="P44" s="26">
        <v>7957</v>
      </c>
      <c r="Q44">
        <f t="shared" ref="Q44:Q48" si="4" xml:space="preserve"> AVERAGE(B44:P44)</f>
        <v>8106.5333333333338</v>
      </c>
      <c r="T44" t="s">
        <v>108</v>
      </c>
    </row>
    <row r="45" spans="1:20" x14ac:dyDescent="0.25">
      <c r="A45" s="26" t="s">
        <v>98</v>
      </c>
      <c r="B45" s="26">
        <v>5673</v>
      </c>
      <c r="C45" s="26">
        <v>5821</v>
      </c>
      <c r="D45" s="26">
        <v>5728</v>
      </c>
      <c r="E45" s="26">
        <v>5709</v>
      </c>
      <c r="F45" s="26">
        <v>5700</v>
      </c>
      <c r="G45" s="26">
        <v>5765</v>
      </c>
      <c r="H45" s="26">
        <v>5707</v>
      </c>
      <c r="I45" s="26">
        <v>5678</v>
      </c>
      <c r="J45" s="26">
        <v>5697</v>
      </c>
      <c r="K45" s="26">
        <v>5679</v>
      </c>
      <c r="L45" s="26">
        <v>5639</v>
      </c>
      <c r="M45" s="26">
        <v>5734</v>
      </c>
      <c r="N45" s="26">
        <v>5691</v>
      </c>
      <c r="O45" s="26">
        <v>5682</v>
      </c>
      <c r="P45" s="26">
        <v>5676</v>
      </c>
      <c r="Q45">
        <f t="shared" si="4"/>
        <v>5705.2666666666664</v>
      </c>
      <c r="R45">
        <f>Q45/Q44</f>
        <v>0.70378624648431709</v>
      </c>
      <c r="T45">
        <f>466*215</f>
        <v>100190</v>
      </c>
    </row>
    <row r="46" spans="1:20" x14ac:dyDescent="0.25">
      <c r="A46" s="26" t="s">
        <v>99</v>
      </c>
      <c r="B46" s="26">
        <v>2723</v>
      </c>
      <c r="C46" s="26">
        <v>2601</v>
      </c>
      <c r="D46" s="26">
        <v>2554</v>
      </c>
      <c r="E46" s="26">
        <v>2491</v>
      </c>
      <c r="F46" s="26">
        <v>2462</v>
      </c>
      <c r="G46" s="26">
        <v>2377</v>
      </c>
      <c r="H46" s="26">
        <v>2376</v>
      </c>
      <c r="I46" s="26">
        <v>2373</v>
      </c>
      <c r="J46" s="26">
        <v>2337</v>
      </c>
      <c r="K46" s="26">
        <v>2345</v>
      </c>
      <c r="L46" s="26">
        <v>2323</v>
      </c>
      <c r="M46" s="26">
        <v>2250</v>
      </c>
      <c r="N46" s="26">
        <v>2266</v>
      </c>
      <c r="O46" s="26">
        <v>2260</v>
      </c>
      <c r="P46" s="26">
        <v>2281</v>
      </c>
      <c r="Q46">
        <f t="shared" si="4"/>
        <v>2401.2666666666669</v>
      </c>
      <c r="R46">
        <f>Q46/Q44</f>
        <v>0.29621375351568285</v>
      </c>
      <c r="S46">
        <f xml:space="preserve"> MEDIAN(B46:P46)</f>
        <v>2373</v>
      </c>
      <c r="T46">
        <f>MAX(B46:P46)</f>
        <v>2723</v>
      </c>
    </row>
    <row r="47" spans="1:20" x14ac:dyDescent="0.25">
      <c r="A47" s="26" t="s">
        <v>100</v>
      </c>
      <c r="B47" s="26">
        <v>7894.3168689776003</v>
      </c>
      <c r="C47" s="26">
        <v>7896.2428356901501</v>
      </c>
      <c r="D47" s="26">
        <v>7780.5221999749701</v>
      </c>
      <c r="E47" s="26">
        <v>7715.2248279314199</v>
      </c>
      <c r="F47" s="26">
        <v>7672.3212614190998</v>
      </c>
      <c r="G47" s="26">
        <v>7640.0089100237801</v>
      </c>
      <c r="H47" s="26">
        <v>7603.20407958954</v>
      </c>
      <c r="I47" s="26">
        <v>7567.5698285571298</v>
      </c>
      <c r="J47" s="26">
        <v>7539.5006006757603</v>
      </c>
      <c r="K47" s="26">
        <v>7509.2862845701402</v>
      </c>
      <c r="L47" s="26">
        <v>7491.8257664872999</v>
      </c>
      <c r="M47" s="26">
        <v>7467.1616818921302</v>
      </c>
      <c r="N47" s="26">
        <v>7449.7410086347099</v>
      </c>
      <c r="O47" s="26">
        <v>7429.3695157051698</v>
      </c>
      <c r="P47" s="26">
        <v>7415.4300963584001</v>
      </c>
      <c r="Q47">
        <f t="shared" si="4"/>
        <v>7604.7817177658189</v>
      </c>
    </row>
    <row r="48" spans="1:20" x14ac:dyDescent="0.25">
      <c r="A48" s="26" t="s">
        <v>101</v>
      </c>
      <c r="B48" s="26">
        <v>175.412349885114</v>
      </c>
      <c r="C48" s="26">
        <v>171.29737369136299</v>
      </c>
      <c r="D48" s="26">
        <v>164.110471427747</v>
      </c>
      <c r="E48" s="26">
        <v>163.62224988679199</v>
      </c>
      <c r="F48" s="26">
        <v>165.59700457957001</v>
      </c>
      <c r="G48" s="26">
        <v>162.69580814056101</v>
      </c>
      <c r="H48" s="26">
        <v>163.16445806855299</v>
      </c>
      <c r="I48" s="26">
        <v>164.25540832879301</v>
      </c>
      <c r="J48" s="26">
        <v>167.185712164081</v>
      </c>
      <c r="K48" s="26">
        <v>168.006989340415</v>
      </c>
      <c r="L48" s="26">
        <v>169.41519081360201</v>
      </c>
      <c r="M48" s="26">
        <v>169.56786073999399</v>
      </c>
      <c r="N48" s="26">
        <v>171.54302046538299</v>
      </c>
      <c r="O48" s="26">
        <v>172.04713840845801</v>
      </c>
      <c r="P48" s="26">
        <v>174.60885723681201</v>
      </c>
      <c r="Q48">
        <f t="shared" si="4"/>
        <v>168.16865954514921</v>
      </c>
      <c r="S48">
        <f xml:space="preserve"> MEDIAN(B48:P48)</f>
        <v>168.006989340415</v>
      </c>
      <c r="T48">
        <f>MAX(B48:P48)</f>
        <v>175.412349885114</v>
      </c>
    </row>
    <row r="49" spans="2:2" x14ac:dyDescent="0.25">
      <c r="B49">
        <f>B46-P46</f>
        <v>442</v>
      </c>
    </row>
  </sheetData>
  <mergeCells count="10">
    <mergeCell ref="A31:A32"/>
    <mergeCell ref="B31:P31"/>
    <mergeCell ref="A42:A43"/>
    <mergeCell ref="B42:P42"/>
    <mergeCell ref="B1:P1"/>
    <mergeCell ref="A1:A2"/>
    <mergeCell ref="A11:A12"/>
    <mergeCell ref="B11:P11"/>
    <mergeCell ref="A21:A22"/>
    <mergeCell ref="B21:P2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27" zoomScale="70" zoomScaleNormal="70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4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AS121"/>
  <sheetViews>
    <sheetView tabSelected="1" topLeftCell="M130" zoomScale="85" zoomScaleNormal="85" workbookViewId="0">
      <selection activeCell="AI159" sqref="AI159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10" spans="45:45" ht="28.5" x14ac:dyDescent="0.45">
      <c r="AS110" s="28" t="s">
        <v>109</v>
      </c>
    </row>
    <row r="121" spans="23:23" x14ac:dyDescent="0.25">
      <c r="W121" t="s">
        <v>79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  <vt:lpstr>Statistics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2018-07-31T15:47:21Z</dcterms:modified>
</cp:coreProperties>
</file>